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814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leocollado/Dropbox/Code/spatialDLPFC/raw-data/sample_info/"/>
    </mc:Choice>
  </mc:AlternateContent>
  <xr:revisionPtr revIDLastSave="0" documentId="13_ncr:1_{23FE0861-5A88-FB4A-B6BA-099F125FCFB0}" xr6:coauthVersionLast="47" xr6:coauthVersionMax="47" xr10:uidLastSave="{00000000-0000-0000-0000-000000000000}"/>
  <bookViews>
    <workbookView xWindow="0" yWindow="500" windowWidth="44420" windowHeight="2386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S3" i="1" l="1"/>
  <c r="S4" i="1"/>
  <c r="S5" i="1"/>
  <c r="S6" i="1"/>
  <c r="S7" i="1"/>
  <c r="S8" i="1"/>
  <c r="S9" i="1"/>
  <c r="S10" i="1"/>
  <c r="S11" i="1"/>
  <c r="S12" i="1"/>
  <c r="S13" i="1"/>
  <c r="S2" i="1"/>
  <c r="M5" i="1"/>
  <c r="M4" i="1"/>
  <c r="M3" i="1"/>
  <c r="M2" i="1"/>
  <c r="S14" i="1" l="1"/>
  <c r="V15" i="3"/>
  <c r="V14" i="3"/>
  <c r="V13" i="3"/>
  <c r="V12" i="3"/>
  <c r="V11" i="3"/>
  <c r="V10" i="3"/>
  <c r="V9" i="3"/>
  <c r="V8" i="3"/>
  <c r="I13" i="1" l="1"/>
  <c r="J13" i="1" s="1"/>
  <c r="I12" i="1"/>
  <c r="J12" i="1" s="1"/>
  <c r="I11" i="1"/>
  <c r="J11" i="1" s="1"/>
  <c r="I10" i="1"/>
  <c r="J10" i="1" s="1"/>
  <c r="I9" i="1"/>
  <c r="J9" i="1" s="1"/>
  <c r="I8" i="1"/>
  <c r="J8" i="1" s="1"/>
  <c r="I7" i="1"/>
  <c r="J7" i="1" s="1"/>
  <c r="I6" i="1"/>
  <c r="J6" i="1" s="1"/>
  <c r="V7" i="3" l="1"/>
  <c r="V6" i="3"/>
  <c r="V5" i="3"/>
  <c r="V4" i="3"/>
  <c r="I3" i="1" l="1"/>
  <c r="J3" i="1" s="1"/>
  <c r="I4" i="1"/>
  <c r="J4" i="1" s="1"/>
  <c r="I5" i="1"/>
  <c r="J5" i="1" s="1"/>
  <c r="I2" i="1"/>
  <c r="J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Microsoft Office User</author>
  </authors>
  <commentList>
    <comment ref="M2" authorId="0" shapeId="0" xr:uid="{1EDE37B4-69C3-F545-A2B6-993B4459908A}">
      <text>
        <r>
          <rPr>
            <b/>
            <sz val="10"/>
            <color rgb="FF000000"/>
            <rFont val="Tahoma"/>
            <family val="2"/>
          </rPr>
          <t>Microsoft Office User:</t>
        </r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 xml:space="preserve">diluted 1:10
</t>
        </r>
      </text>
    </comment>
  </commentList>
</comments>
</file>

<file path=xl/sharedStrings.xml><?xml version="1.0" encoding="utf-8"?>
<sst xmlns="http://schemas.openxmlformats.org/spreadsheetml/2006/main" count="212" uniqueCount="110">
  <si>
    <t>Sample #</t>
  </si>
  <si>
    <t>Tissue</t>
  </si>
  <si>
    <t>Brain</t>
  </si>
  <si>
    <t>DLPFC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</si>
  <si>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</si>
  <si>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</si>
  <si>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</si>
  <si>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</si>
  <si>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</si>
  <si>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</si>
  <si>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</si>
  <si>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</si>
  <si>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</si>
  <si>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</si>
  <si>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</si>
  <si>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</si>
  <si>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</si>
  <si>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</si>
  <si>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</si>
  <si>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</si>
  <si>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</si>
  <si>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</si>
  <si>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</si>
  <si>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</si>
  <si>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Agilent [pg/ul]</t>
  </si>
  <si>
    <t>% Coverage Array</t>
  </si>
  <si>
    <t>Sample</t>
  </si>
  <si>
    <t>Pos</t>
  </si>
  <si>
    <t>Name</t>
  </si>
  <si>
    <t>Ct FAM</t>
  </si>
  <si>
    <t/>
  </si>
  <si>
    <t>Neg</t>
  </si>
  <si>
    <t>Sample 5</t>
  </si>
  <si>
    <t>Sample 6</t>
  </si>
  <si>
    <t>Sample 7</t>
  </si>
  <si>
    <t>Sample 8</t>
  </si>
  <si>
    <t>#1 1:10</t>
  </si>
  <si>
    <t>#2 1:10</t>
  </si>
  <si>
    <t>#3 1:10</t>
  </si>
  <si>
    <t>#4 1:10</t>
  </si>
  <si>
    <t>*also diluted libraries 1:10 and ran</t>
  </si>
  <si>
    <t>Br8492_ant</t>
  </si>
  <si>
    <t>Br6423_ant</t>
  </si>
  <si>
    <t>Br3942_ant</t>
  </si>
  <si>
    <t>Br2743_ant</t>
  </si>
  <si>
    <t>V19B23-075</t>
  </si>
  <si>
    <t>SI-TT-E1</t>
  </si>
  <si>
    <t>SI-TT-F1</t>
  </si>
  <si>
    <t>SI-TT-G1</t>
  </si>
  <si>
    <t>SI-TT-H1</t>
  </si>
  <si>
    <t>Br2743_mid</t>
  </si>
  <si>
    <t>Br3942_mid</t>
  </si>
  <si>
    <t>Br6423_mid</t>
  </si>
  <si>
    <t>Br8492_mid</t>
  </si>
  <si>
    <t>Br2743_post</t>
  </si>
  <si>
    <t>Br3942_post</t>
  </si>
  <si>
    <t>Br6423_post</t>
  </si>
  <si>
    <t>Br8492_post</t>
  </si>
  <si>
    <t>mid</t>
  </si>
  <si>
    <t>post</t>
  </si>
  <si>
    <t>V19B23-074</t>
  </si>
  <si>
    <t>V19B23-073</t>
  </si>
  <si>
    <t>SI-TT-A2</t>
  </si>
  <si>
    <t>SI-TT-B2</t>
  </si>
  <si>
    <t>SI-TT-C2</t>
  </si>
  <si>
    <t>SI-TT-D2</t>
  </si>
  <si>
    <t>SI-TT-E2</t>
  </si>
  <si>
    <t>SI-TT-F2</t>
  </si>
  <si>
    <t>SI-TT-G2</t>
  </si>
  <si>
    <t>SI-TT-H2</t>
  </si>
  <si>
    <t>TTATTCGAGG</t>
  </si>
  <si>
    <t>CTGTCCTGCT</t>
  </si>
  <si>
    <t>AGCAGGACAG</t>
  </si>
  <si>
    <t>AAGATTGGAT</t>
  </si>
  <si>
    <t>AGCGGGATTT</t>
  </si>
  <si>
    <t>AAATCCCGCT</t>
  </si>
  <si>
    <t>TGTAGTCATT</t>
  </si>
  <si>
    <t>CTTGATCGTA</t>
  </si>
  <si>
    <t>TACGATCAAG</t>
  </si>
  <si>
    <t>ACAATGTGAA</t>
  </si>
  <si>
    <t>CGTACCGTTA</t>
  </si>
  <si>
    <t>TAACGGTACG</t>
  </si>
  <si>
    <t>GTGGATCAAA</t>
  </si>
  <si>
    <t>GCCAACCCTG</t>
  </si>
  <si>
    <t>CAGGGTTGGC</t>
  </si>
  <si>
    <t>TCTACCATTT</t>
  </si>
  <si>
    <t>CGGGAGAGTC</t>
  </si>
  <si>
    <t>GACTCTCCCG</t>
  </si>
  <si>
    <t>CAATCCCGAC</t>
  </si>
  <si>
    <t>CCGAGTAGTA</t>
  </si>
  <si>
    <t>TACTACTCGG</t>
  </si>
  <si>
    <t>TTAATACGCG</t>
  </si>
  <si>
    <t>CACCTCGGGT</t>
  </si>
  <si>
    <t>ACCCGAGGTG</t>
  </si>
  <si>
    <t>ATGGAGGGAG</t>
  </si>
  <si>
    <t>ATAACCCATT</t>
  </si>
  <si>
    <t>AATGGGTTAT</t>
  </si>
  <si>
    <t>AAGGGCCGCA</t>
  </si>
  <si>
    <t>CTGATTCCTC</t>
  </si>
  <si>
    <t>GAGGAATCAG</t>
  </si>
  <si>
    <t>CATGTGGGTT</t>
  </si>
  <si>
    <t>GATTCCTTTA</t>
  </si>
  <si>
    <t>TAAAGGAATC</t>
  </si>
  <si>
    <t>TAGCATAGTG</t>
  </si>
  <si>
    <t>CGGCTCTGTC</t>
  </si>
  <si>
    <t>GACAGAGCCG</t>
  </si>
  <si>
    <t>Ave frag length library</t>
  </si>
  <si>
    <t>2.3 billion</t>
  </si>
  <si>
    <t>anterior</t>
  </si>
  <si>
    <t>Est Read Pairs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</si>
</sst>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0"/>
      <color rgb="FF000000"/>
      <name val="Tahoma"/>
      <family val="2"/>
    </font>
    <font>
      <b/>
      <sz val="10"/>
      <color rgb="FF000000"/>
      <name val="Tahoma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22">
    <xf numFmtId="0" fontId="0" fillId="0" borderId="0" xfId="0"/>
    <xf numFmtId="0" fontId="1" fillId="0" borderId="0" xfId="0" applyFont="1" applyAlignment="1">
      <alignment horizontal="center"/>
    </xf>
    <xf numFmtId="2" fontId="0" fillId="0" borderId="0" xfId="0" applyNumberFormat="1"/>
    <xf numFmtId="0" fontId="0" fillId="0" borderId="0" xfId="0" applyNumberFormat="1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1" fillId="0" borderId="0" xfId="0" applyNumberFormat="1" applyFont="1"/>
    <xf numFmtId="0" fontId="1" fillId="0" borderId="0" xfId="0" applyNumberFormat="1" applyFont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0" fillId="0" borderId="1" xfId="0" applyFont="1" applyBorder="1" applyAlignment="1">
      <alignment horizontal="center"/>
    </xf>
    <xf numFmtId="2" fontId="0" fillId="0" borderId="0" xfId="0" applyNumberFormat="1" applyFill="1" applyBorder="1"/>
    <xf numFmtId="0" fontId="0" fillId="0" borderId="2" xfId="0" applyFont="1" applyFill="1" applyBorder="1" applyAlignment="1">
      <alignment horizontal="center"/>
    </xf>
    <xf numFmtId="2" fontId="0" fillId="0" borderId="1" xfId="0" applyNumberFormat="1" applyBorder="1"/>
    <xf numFmtId="0" fontId="0" fillId="0" borderId="1" xfId="0" applyBorder="1"/>
    <xf numFmtId="0" fontId="0" fillId="0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0" borderId="1" xfId="0" applyFont="1" applyFill="1" applyBorder="1" applyAlignment="1">
      <alignment horizontal="center"/>
    </xf>
    <xf numFmtId="2" fontId="0" fillId="0" borderId="1" xfId="0" applyNumberFormat="1" applyFill="1" applyBorder="1"/>
    <xf numFmtId="3" fontId="0" fillId="0" borderId="1" xfId="0" applyNumberFormat="1" applyFont="1" applyBorder="1" applyAlignment="1">
      <alignment horizontal="center"/>
    </xf>
    <xf numFmtId="3" fontId="0" fillId="0" borderId="1" xfId="0" applyNumberFormat="1" applyFont="1" applyFill="1" applyBorder="1" applyAlignment="1">
      <alignment horizontal="center"/>
    </xf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15</xdr:row>
      <xdr:rowOff>38100</xdr:rowOff>
    </xdr:from>
    <xdr:to>
      <xdr:col>19</xdr:col>
      <xdr:colOff>301597</xdr:colOff>
      <xdr:row>28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12AC20-A7BB-4D4F-9358-E06612E7E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200000">
          <a:off x="15925362" y="279838"/>
          <a:ext cx="2743200" cy="8355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50800</xdr:rowOff>
    </xdr:from>
    <xdr:to>
      <xdr:col>13</xdr:col>
      <xdr:colOff>124189</xdr:colOff>
      <xdr:row>31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BB4E51-36F7-2F40-8B92-66EE2C293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95600"/>
          <a:ext cx="12839700" cy="3594100"/>
        </a:xfrm>
        <a:prstGeom prst="rect">
          <a:avLst/>
        </a:prstGeom>
      </xdr:spPr>
    </xdr:pic>
    <xdr:clientData/>
  </xdr:twoCellAnchor>
  <xdr:twoCellAnchor editAs="oneCell">
    <xdr:from>
      <xdr:col>0</xdr:col>
      <xdr:colOff>2327</xdr:colOff>
      <xdr:row>53</xdr:row>
      <xdr:rowOff>74164</xdr:rowOff>
    </xdr:from>
    <xdr:to>
      <xdr:col>13</xdr:col>
      <xdr:colOff>930203</xdr:colOff>
      <xdr:row>72</xdr:row>
      <xdr:rowOff>64890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C8F845-1969-C34A-8A56-BA5E99105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27" y="10864317"/>
          <a:ext cx="13627876" cy="385889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34</xdr:row>
      <xdr:rowOff>63500</xdr:rowOff>
    </xdr:from>
    <xdr:to>
      <xdr:col>13</xdr:col>
      <xdr:colOff>775476</xdr:colOff>
      <xdr:row>51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40E19D-B995-7245-B370-E698F77B3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" y="6972300"/>
          <a:ext cx="13449300" cy="33909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215899</xdr:colOff>
      <xdr:row>1</xdr:row>
      <xdr:rowOff>127000</xdr:rowOff>
    </xdr:from>
    <xdr:to>
      <xdr:col>13</xdr:col>
      <xdr:colOff>490456</xdr:colOff>
      <xdr:row>22</xdr:row>
      <xdr:rowOff>63500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214392-AA58-1B4A-9B09-1D8D8F717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17899" y="330200"/>
          <a:ext cx="7704057" cy="4203700"/>
        </a:xfrm>
        <a:prstGeom prst="rect">
          <a:avLst/>
        </a:prstGeom>
      </xdr:spPr>
    </xdr:pic>
    <xdr:clientData/>
  </xdr:twoCellAnchor>
  <xdr:twoCellAnchor editAs="oneCell">
    <xdr:from>
      <xdr:col>4</xdr:col>
      <xdr:colOff>292100</xdr:colOff>
      <xdr:row>21</xdr:row>
      <xdr:rowOff>177800</xdr:rowOff>
    </xdr:from>
    <xdr:to>
      <xdr:col>13</xdr:col>
      <xdr:colOff>508000</xdr:colOff>
      <xdr:row>42</xdr:row>
      <xdr:rowOff>20880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12F3DD-3087-1C4C-BD72-95073EB3FE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5972" t="20000" r="8333" b="7655"/>
        <a:stretch/>
      </xdr:blipFill>
      <xdr:spPr>
        <a:xfrm>
          <a:off x="3594100" y="4445000"/>
          <a:ext cx="7645400" cy="41102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63500</xdr:rowOff>
    </xdr:from>
    <xdr:to>
      <xdr:col>13</xdr:col>
      <xdr:colOff>5267</xdr:colOff>
      <xdr:row>26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4A9CF7-0612-D544-990E-15067A497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63500"/>
          <a:ext cx="10736766" cy="538480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27</xdr:row>
      <xdr:rowOff>139700</xdr:rowOff>
    </xdr:from>
    <xdr:to>
      <xdr:col>13</xdr:col>
      <xdr:colOff>694690</xdr:colOff>
      <xdr:row>47</xdr:row>
      <xdr:rowOff>190500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C8BE76D-80BC-E94C-B621-B8E4AD570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" y="5626100"/>
          <a:ext cx="11349990" cy="4114800"/>
        </a:xfrm>
        <a:prstGeom prst="rect">
          <a:avLst/>
        </a:prstGeom>
      </xdr:spPr>
    </xdr:pic>
    <xdr:clientData/>
  </xdr:twoCellAnchor>
  <xdr:twoCellAnchor editAs="oneCell">
    <xdr:from>
      <xdr:col>0</xdr:col>
      <xdr:colOff>355600</xdr:colOff>
      <xdr:row>50</xdr:row>
      <xdr:rowOff>0</xdr:rowOff>
    </xdr:from>
    <xdr:to>
      <xdr:col>16</xdr:col>
      <xdr:colOff>12700</xdr:colOff>
      <xdr:row>84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0F2F6FE-1C44-1148-8FAF-E6E22D410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5600" y="10160000"/>
          <a:ext cx="12865100" cy="69977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520700</xdr:colOff>
      <xdr:row>26</xdr:row>
      <xdr:rowOff>165100</xdr:rowOff>
    </xdr:from>
    <xdr:to>
      <xdr:col>5</xdr:col>
      <xdr:colOff>215900</xdr:colOff>
      <xdr:row>29</xdr:row>
      <xdr:rowOff>50800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15B246B-BBC7-D84F-83A3-3ECEF90DE3BA}"/>
            </a:ext>
          </a:extLst>
        </xdr:cNvPr>
        <xdr:cNvSpPr/>
      </xdr:nvSpPr>
      <xdr:spPr>
        <a:xfrm>
          <a:off x="2171700" y="5448300"/>
          <a:ext cx="2171700" cy="4953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368300</xdr:colOff>
      <xdr:row>0</xdr:row>
      <xdr:rowOff>0</xdr:rowOff>
    </xdr:from>
    <xdr:to>
      <xdr:col>8</xdr:col>
      <xdr:colOff>330200</xdr:colOff>
      <xdr:row>33</xdr:row>
      <xdr:rowOff>148158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E2A37E4-E4DD-B04D-B7F4-32E817AE8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300" y="0"/>
          <a:ext cx="6565900" cy="6853758"/>
        </a:xfrm>
        <a:prstGeom prst="rect">
          <a:avLst/>
        </a:prstGeom>
      </xdr:spPr>
    </xdr:pic>
    <xdr:clientData/>
  </xdr:twoCellAnchor>
  <xdr:twoCellAnchor editAs="oneCell">
    <xdr:from>
      <xdr:col>8</xdr:col>
      <xdr:colOff>749300</xdr:colOff>
      <xdr:row>0</xdr:row>
      <xdr:rowOff>127000</xdr:rowOff>
    </xdr:from>
    <xdr:to>
      <xdr:col>23</xdr:col>
      <xdr:colOff>800100</xdr:colOff>
      <xdr:row>22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5B1223-6EF9-EC4E-AAE0-76FFC1B85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53300" y="127000"/>
          <a:ext cx="12433300" cy="4495800"/>
        </a:xfrm>
        <a:prstGeom prst="rect">
          <a:avLst/>
        </a:prstGeom>
      </xdr:spPr>
    </xdr:pic>
    <xdr:clientData/>
  </xdr:twoCellAnchor>
  <xdr:twoCellAnchor editAs="oneCell">
    <xdr:from>
      <xdr:col>8</xdr:col>
      <xdr:colOff>368300</xdr:colOff>
      <xdr:row>43</xdr:row>
      <xdr:rowOff>139700</xdr:rowOff>
    </xdr:from>
    <xdr:to>
      <xdr:col>24</xdr:col>
      <xdr:colOff>38100</xdr:colOff>
      <xdr:row>75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0D1371-6F76-C44E-8B45-28C758E99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72300" y="8877300"/>
          <a:ext cx="12877800" cy="6540500"/>
        </a:xfrm>
        <a:prstGeom prst="rect">
          <a:avLst/>
        </a:prstGeom>
      </xdr:spPr>
    </xdr:pic>
    <xdr:clientData/>
  </xdr:twoCellAnchor>
  <xdr:twoCellAnchor editAs="oneCell">
    <xdr:from>
      <xdr:col>0</xdr:col>
      <xdr:colOff>330200</xdr:colOff>
      <xdr:row>44</xdr:row>
      <xdr:rowOff>0</xdr:rowOff>
    </xdr:from>
    <xdr:to>
      <xdr:col>7</xdr:col>
      <xdr:colOff>508000</xdr:colOff>
      <xdr:row>70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CEEB673-D203-314D-B81A-A5249ACEA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0200" y="8940800"/>
          <a:ext cx="5956300" cy="5283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74"/>
  <sheetViews>
    <sheetView tabSelected="1" topLeftCell="B1" zoomScale="131" workbookViewId="0">
      <selection activeCell="T5" sqref="T5"/>
    </sheetView>
  </sheetViews>
  <sheetFormatPr baseColWidth="10" defaultRowHeight="16" x14ac:dyDescent="0.2"/>
  <cols>
    <col min="3" max="3" width="15" customWidth="1"/>
    <col min="4" max="4" width="12.6640625" customWidth="1"/>
    <col min="5" max="5" width="9.33203125" customWidth="1"/>
    <col min="6" max="6" width="7" customWidth="1"/>
    <col min="7" max="7" width="14.83203125" customWidth="1"/>
    <col min="8" max="8" width="13.1640625" customWidth="1"/>
    <col min="9" max="9" width="14" customWidth="1"/>
    <col min="12" max="12" width="20.6640625" bestFit="1" customWidth="1"/>
    <col min="13" max="13" width="16.83203125" customWidth="1"/>
    <col min="14" max="14" width="12.6640625" customWidth="1"/>
    <col min="15" max="15" width="13.5" customWidth="1"/>
    <col min="16" max="16" width="21.33203125" customWidth="1"/>
    <col min="17" max="17" width="21.1640625" customWidth="1"/>
    <col min="18" max="18" width="15.83203125" customWidth="1"/>
    <col min="19" max="19" width="21.1640625" customWidth="1"/>
  </cols>
  <sheetData>
    <row r="1" spans="1:20" s="1" customFormat="1" x14ac:dyDescent="0.2">
      <c r="A1" s="4" t="s">
        <v>0</v>
      </c>
      <c r="B1" s="4" t="s">
        <v>1</v>
      </c>
      <c r="C1" s="4" t="s">
        <v>2</v>
      </c>
      <c r="D1" s="4" t="s">
        <v>4</v>
      </c>
      <c r="E1" s="4" t="s">
        <v>5</v>
      </c>
      <c r="F1" s="4" t="s">
        <v>10</v>
      </c>
      <c r="G1" s="4" t="s">
        <v>11</v>
      </c>
      <c r="H1" s="4" t="s">
        <v>12</v>
      </c>
      <c r="I1" s="4" t="s">
        <v>14</v>
      </c>
      <c r="J1" s="4" t="s">
        <v>13</v>
      </c>
      <c r="K1" s="4" t="s">
        <v>15</v>
      </c>
      <c r="L1" s="4" t="s">
        <v>106</v>
      </c>
      <c r="M1" s="4" t="s">
        <v>24</v>
      </c>
      <c r="N1" s="4" t="s">
        <v>19</v>
      </c>
      <c r="O1" s="4" t="s">
        <v>20</v>
      </c>
      <c r="P1" s="4" t="s">
        <v>21</v>
      </c>
      <c r="Q1" s="4" t="s">
        <v>22</v>
      </c>
      <c r="R1" s="4" t="s">
        <v>25</v>
      </c>
      <c r="S1" s="4" t="s">
        <v>109</v>
      </c>
    </row>
    <row r="2" spans="1:20" x14ac:dyDescent="0.2">
      <c r="A2" s="5">
        <v>1</v>
      </c>
      <c r="B2" s="5" t="s">
        <v>3</v>
      </c>
      <c r="C2" s="5" t="s">
        <v>44</v>
      </c>
      <c r="D2" s="5" t="s">
        <v>45</v>
      </c>
      <c r="E2" s="5" t="s">
        <v>6</v>
      </c>
      <c r="F2" s="14">
        <v>17.41</v>
      </c>
      <c r="G2" s="5">
        <v>17</v>
      </c>
      <c r="H2" s="5">
        <v>4345.1499999999996</v>
      </c>
      <c r="I2" s="6">
        <f>(H2*40)/1000</f>
        <v>173.80600000000001</v>
      </c>
      <c r="J2" s="6">
        <f>0.25*I2</f>
        <v>43.451500000000003</v>
      </c>
      <c r="K2" s="5">
        <v>14</v>
      </c>
      <c r="L2" s="11">
        <v>501</v>
      </c>
      <c r="M2" s="20">
        <f>1335.86*10</f>
        <v>13358.599999999999</v>
      </c>
      <c r="N2" s="5" t="s">
        <v>46</v>
      </c>
      <c r="O2" s="15" t="s">
        <v>70</v>
      </c>
      <c r="P2" s="15" t="s">
        <v>71</v>
      </c>
      <c r="Q2" s="15" t="s">
        <v>72</v>
      </c>
      <c r="R2" s="11">
        <v>0.75</v>
      </c>
      <c r="S2" s="11">
        <f>R2*5000*50000</f>
        <v>187500000</v>
      </c>
    </row>
    <row r="3" spans="1:20" x14ac:dyDescent="0.2">
      <c r="A3" s="5">
        <v>2</v>
      </c>
      <c r="B3" s="5" t="s">
        <v>3</v>
      </c>
      <c r="C3" s="5" t="s">
        <v>43</v>
      </c>
      <c r="D3" s="5" t="s">
        <v>45</v>
      </c>
      <c r="E3" s="5" t="s">
        <v>7</v>
      </c>
      <c r="F3" s="14">
        <v>16.64</v>
      </c>
      <c r="G3" s="5">
        <v>17</v>
      </c>
      <c r="H3" s="5">
        <v>1686.93</v>
      </c>
      <c r="I3" s="6">
        <f t="shared" ref="I3:I13" si="0">(H3*40)/1000</f>
        <v>67.477199999999996</v>
      </c>
      <c r="J3" s="6">
        <f t="shared" ref="J3:J13" si="1">0.25*I3</f>
        <v>16.869299999999999</v>
      </c>
      <c r="K3" s="5">
        <v>16</v>
      </c>
      <c r="L3" s="11">
        <v>480</v>
      </c>
      <c r="M3" s="20">
        <f>2907.6*10</f>
        <v>29076</v>
      </c>
      <c r="N3" s="5" t="s">
        <v>47</v>
      </c>
      <c r="O3" s="15" t="s">
        <v>73</v>
      </c>
      <c r="P3" s="15" t="s">
        <v>74</v>
      </c>
      <c r="Q3" s="15" t="s">
        <v>75</v>
      </c>
      <c r="R3" s="11">
        <v>0.7</v>
      </c>
      <c r="S3" s="11">
        <f t="shared" ref="S3:S13" si="2">R3*5000*50000</f>
        <v>175000000</v>
      </c>
    </row>
    <row r="4" spans="1:20" x14ac:dyDescent="0.2">
      <c r="A4" s="5">
        <v>3</v>
      </c>
      <c r="B4" s="5" t="s">
        <v>3</v>
      </c>
      <c r="C4" s="5" t="s">
        <v>42</v>
      </c>
      <c r="D4" s="5" t="s">
        <v>45</v>
      </c>
      <c r="E4" s="5" t="s">
        <v>8</v>
      </c>
      <c r="F4" s="14">
        <v>17.71</v>
      </c>
      <c r="G4" s="5">
        <v>18</v>
      </c>
      <c r="H4" s="5">
        <v>2919.47</v>
      </c>
      <c r="I4" s="6">
        <f t="shared" si="0"/>
        <v>116.77879999999999</v>
      </c>
      <c r="J4" s="6">
        <f t="shared" si="1"/>
        <v>29.194699999999997</v>
      </c>
      <c r="K4" s="5">
        <v>14</v>
      </c>
      <c r="L4" s="11">
        <v>530</v>
      </c>
      <c r="M4" s="20">
        <f>1357.16*10</f>
        <v>13571.6</v>
      </c>
      <c r="N4" s="5" t="s">
        <v>48</v>
      </c>
      <c r="O4" s="15" t="s">
        <v>76</v>
      </c>
      <c r="P4" s="15" t="s">
        <v>77</v>
      </c>
      <c r="Q4" s="15" t="s">
        <v>78</v>
      </c>
      <c r="R4" s="11">
        <v>0.75</v>
      </c>
      <c r="S4" s="11">
        <f t="shared" si="2"/>
        <v>187500000</v>
      </c>
    </row>
    <row r="5" spans="1:20" x14ac:dyDescent="0.2">
      <c r="A5" s="5">
        <v>4</v>
      </c>
      <c r="B5" s="5" t="s">
        <v>3</v>
      </c>
      <c r="C5" s="5" t="s">
        <v>41</v>
      </c>
      <c r="D5" s="5" t="s">
        <v>45</v>
      </c>
      <c r="E5" s="5" t="s">
        <v>9</v>
      </c>
      <c r="F5" s="14">
        <v>17.899999999999999</v>
      </c>
      <c r="G5" s="5">
        <v>18</v>
      </c>
      <c r="H5" s="5">
        <v>3958.41</v>
      </c>
      <c r="I5" s="6">
        <f t="shared" si="0"/>
        <v>158.3364</v>
      </c>
      <c r="J5" s="6">
        <f t="shared" si="1"/>
        <v>39.584099999999999</v>
      </c>
      <c r="K5" s="5">
        <v>14</v>
      </c>
      <c r="L5" s="11">
        <v>545</v>
      </c>
      <c r="M5" s="20">
        <f>4661.6*10</f>
        <v>46616</v>
      </c>
      <c r="N5" s="5" t="s">
        <v>49</v>
      </c>
      <c r="O5" s="15" t="s">
        <v>79</v>
      </c>
      <c r="P5" s="15" t="s">
        <v>80</v>
      </c>
      <c r="Q5" s="15" t="s">
        <v>81</v>
      </c>
      <c r="R5" s="11">
        <v>0.9</v>
      </c>
      <c r="S5" s="11">
        <f t="shared" si="2"/>
        <v>225000000</v>
      </c>
    </row>
    <row r="6" spans="1:20" x14ac:dyDescent="0.2">
      <c r="A6" s="16">
        <v>5</v>
      </c>
      <c r="B6" s="5" t="s">
        <v>3</v>
      </c>
      <c r="C6" s="5" t="s">
        <v>50</v>
      </c>
      <c r="D6" s="16" t="s">
        <v>60</v>
      </c>
      <c r="E6" s="5" t="s">
        <v>6</v>
      </c>
      <c r="F6" s="14">
        <v>17.04</v>
      </c>
      <c r="G6" s="5">
        <v>17</v>
      </c>
      <c r="H6" s="16">
        <v>4959.43</v>
      </c>
      <c r="I6" s="17">
        <f t="shared" si="0"/>
        <v>198.37720000000002</v>
      </c>
      <c r="J6" s="17">
        <f t="shared" si="1"/>
        <v>49.594300000000004</v>
      </c>
      <c r="K6" s="16">
        <v>14</v>
      </c>
      <c r="L6" s="18">
        <v>439</v>
      </c>
      <c r="M6" s="21">
        <v>18362.919999999998</v>
      </c>
      <c r="N6" s="5" t="s">
        <v>62</v>
      </c>
      <c r="O6" s="15" t="s">
        <v>82</v>
      </c>
      <c r="P6" s="15" t="s">
        <v>83</v>
      </c>
      <c r="Q6" s="15" t="s">
        <v>84</v>
      </c>
      <c r="R6" s="18">
        <v>0.8</v>
      </c>
      <c r="S6" s="11">
        <f t="shared" si="2"/>
        <v>200000000</v>
      </c>
    </row>
    <row r="7" spans="1:20" x14ac:dyDescent="0.2">
      <c r="A7" s="16">
        <v>6</v>
      </c>
      <c r="B7" s="5" t="s">
        <v>3</v>
      </c>
      <c r="C7" s="5" t="s">
        <v>51</v>
      </c>
      <c r="D7" s="16" t="s">
        <v>60</v>
      </c>
      <c r="E7" s="5" t="s">
        <v>7</v>
      </c>
      <c r="F7" s="19">
        <v>17.399999999999999</v>
      </c>
      <c r="G7" s="5">
        <v>17</v>
      </c>
      <c r="H7" s="16">
        <v>9280.6200000000008</v>
      </c>
      <c r="I7" s="17">
        <f t="shared" si="0"/>
        <v>371.22480000000007</v>
      </c>
      <c r="J7" s="17">
        <f t="shared" si="1"/>
        <v>92.806200000000018</v>
      </c>
      <c r="K7" s="16">
        <v>14</v>
      </c>
      <c r="L7" s="18">
        <v>418</v>
      </c>
      <c r="M7" s="21">
        <v>21018.79</v>
      </c>
      <c r="N7" s="5" t="s">
        <v>63</v>
      </c>
      <c r="O7" s="15" t="s">
        <v>85</v>
      </c>
      <c r="P7" s="15" t="s">
        <v>86</v>
      </c>
      <c r="Q7" s="15" t="s">
        <v>87</v>
      </c>
      <c r="R7" s="18">
        <v>0.6</v>
      </c>
      <c r="S7" s="11">
        <f t="shared" si="2"/>
        <v>150000000</v>
      </c>
    </row>
    <row r="8" spans="1:20" x14ac:dyDescent="0.2">
      <c r="A8" s="16">
        <v>7</v>
      </c>
      <c r="B8" s="5" t="s">
        <v>3</v>
      </c>
      <c r="C8" s="5" t="s">
        <v>52</v>
      </c>
      <c r="D8" s="16" t="s">
        <v>60</v>
      </c>
      <c r="E8" s="5" t="s">
        <v>8</v>
      </c>
      <c r="F8" s="19">
        <v>16.95</v>
      </c>
      <c r="G8" s="5">
        <v>17</v>
      </c>
      <c r="H8" s="16">
        <v>5662.33</v>
      </c>
      <c r="I8" s="17">
        <f t="shared" si="0"/>
        <v>226.4932</v>
      </c>
      <c r="J8" s="17">
        <f t="shared" si="1"/>
        <v>56.6233</v>
      </c>
      <c r="K8" s="16">
        <v>14</v>
      </c>
      <c r="L8" s="18">
        <v>413</v>
      </c>
      <c r="M8" s="21">
        <v>16002.97</v>
      </c>
      <c r="N8" s="5" t="s">
        <v>64</v>
      </c>
      <c r="O8" s="15" t="s">
        <v>88</v>
      </c>
      <c r="P8" s="15" t="s">
        <v>89</v>
      </c>
      <c r="Q8" s="15" t="s">
        <v>90</v>
      </c>
      <c r="R8" s="5">
        <v>0.7</v>
      </c>
      <c r="S8" s="11">
        <f t="shared" si="2"/>
        <v>175000000</v>
      </c>
    </row>
    <row r="9" spans="1:20" x14ac:dyDescent="0.2">
      <c r="A9" s="16">
        <v>8</v>
      </c>
      <c r="B9" s="5" t="s">
        <v>3</v>
      </c>
      <c r="C9" s="5" t="s">
        <v>53</v>
      </c>
      <c r="D9" s="16" t="s">
        <v>60</v>
      </c>
      <c r="E9" s="5" t="s">
        <v>9</v>
      </c>
      <c r="F9" s="19">
        <v>17.7</v>
      </c>
      <c r="G9" s="5">
        <v>18</v>
      </c>
      <c r="H9" s="16">
        <v>5591.18</v>
      </c>
      <c r="I9" s="17">
        <f t="shared" si="0"/>
        <v>223.6472</v>
      </c>
      <c r="J9" s="17">
        <f t="shared" si="1"/>
        <v>55.911799999999999</v>
      </c>
      <c r="K9" s="16">
        <v>14</v>
      </c>
      <c r="L9" s="18">
        <v>381</v>
      </c>
      <c r="M9" s="21">
        <v>30634.04</v>
      </c>
      <c r="N9" s="5" t="s">
        <v>65</v>
      </c>
      <c r="O9" s="15" t="s">
        <v>91</v>
      </c>
      <c r="P9" s="15" t="s">
        <v>92</v>
      </c>
      <c r="Q9" s="15" t="s">
        <v>93</v>
      </c>
      <c r="R9" s="18">
        <v>0.85</v>
      </c>
      <c r="S9" s="11">
        <f t="shared" si="2"/>
        <v>212500000</v>
      </c>
    </row>
    <row r="10" spans="1:20" x14ac:dyDescent="0.2">
      <c r="A10" s="16">
        <v>9</v>
      </c>
      <c r="B10" s="5" t="s">
        <v>3</v>
      </c>
      <c r="C10" s="5" t="s">
        <v>54</v>
      </c>
      <c r="D10" s="16" t="s">
        <v>61</v>
      </c>
      <c r="E10" s="5" t="s">
        <v>6</v>
      </c>
      <c r="F10" s="19">
        <v>17.149999999999999</v>
      </c>
      <c r="G10" s="5">
        <v>17</v>
      </c>
      <c r="H10" s="16">
        <v>5703.68</v>
      </c>
      <c r="I10" s="17">
        <f t="shared" si="0"/>
        <v>228.1472</v>
      </c>
      <c r="J10" s="17">
        <f t="shared" si="1"/>
        <v>57.036799999999999</v>
      </c>
      <c r="K10" s="16">
        <v>14</v>
      </c>
      <c r="L10" s="18">
        <v>365</v>
      </c>
      <c r="M10" s="21">
        <v>17508.96</v>
      </c>
      <c r="N10" s="5" t="s">
        <v>66</v>
      </c>
      <c r="O10" s="15" t="s">
        <v>94</v>
      </c>
      <c r="P10" s="15" t="s">
        <v>95</v>
      </c>
      <c r="Q10" s="15" t="s">
        <v>96</v>
      </c>
      <c r="R10" s="5">
        <v>0.6</v>
      </c>
      <c r="S10" s="11">
        <f t="shared" si="2"/>
        <v>150000000</v>
      </c>
    </row>
    <row r="11" spans="1:20" x14ac:dyDescent="0.2">
      <c r="A11" s="16">
        <v>10</v>
      </c>
      <c r="B11" s="5" t="s">
        <v>3</v>
      </c>
      <c r="C11" s="5" t="s">
        <v>55</v>
      </c>
      <c r="D11" s="16" t="s">
        <v>61</v>
      </c>
      <c r="E11" s="5" t="s">
        <v>7</v>
      </c>
      <c r="F11" s="19">
        <v>17.02</v>
      </c>
      <c r="G11" s="5">
        <v>17</v>
      </c>
      <c r="H11" s="16">
        <v>7012.62</v>
      </c>
      <c r="I11" s="17">
        <f t="shared" si="0"/>
        <v>280.50479999999999</v>
      </c>
      <c r="J11" s="17">
        <f t="shared" si="1"/>
        <v>70.126199999999997</v>
      </c>
      <c r="K11" s="16">
        <v>14</v>
      </c>
      <c r="L11" s="18">
        <v>360</v>
      </c>
      <c r="M11" s="21">
        <v>17152.79</v>
      </c>
      <c r="N11" s="5" t="s">
        <v>67</v>
      </c>
      <c r="O11" s="15" t="s">
        <v>97</v>
      </c>
      <c r="P11" s="15" t="s">
        <v>98</v>
      </c>
      <c r="Q11" s="15" t="s">
        <v>99</v>
      </c>
      <c r="R11" s="18">
        <v>0.8</v>
      </c>
      <c r="S11" s="11">
        <f t="shared" si="2"/>
        <v>200000000</v>
      </c>
    </row>
    <row r="12" spans="1:20" x14ac:dyDescent="0.2">
      <c r="A12" s="16">
        <v>11</v>
      </c>
      <c r="B12" s="5" t="s">
        <v>3</v>
      </c>
      <c r="C12" s="5" t="s">
        <v>56</v>
      </c>
      <c r="D12" s="16" t="s">
        <v>61</v>
      </c>
      <c r="E12" s="5" t="s">
        <v>8</v>
      </c>
      <c r="F12" s="19">
        <v>17.010000000000002</v>
      </c>
      <c r="G12" s="5">
        <v>17</v>
      </c>
      <c r="H12" s="16">
        <v>7603.06</v>
      </c>
      <c r="I12" s="17">
        <f t="shared" si="0"/>
        <v>304.12240000000003</v>
      </c>
      <c r="J12" s="17">
        <f t="shared" si="1"/>
        <v>76.030600000000007</v>
      </c>
      <c r="K12" s="16">
        <v>14</v>
      </c>
      <c r="L12" s="18">
        <v>385</v>
      </c>
      <c r="M12" s="21">
        <v>19004.28</v>
      </c>
      <c r="N12" s="5" t="s">
        <v>68</v>
      </c>
      <c r="O12" s="15" t="s">
        <v>100</v>
      </c>
      <c r="P12" s="15" t="s">
        <v>101</v>
      </c>
      <c r="Q12" s="15" t="s">
        <v>102</v>
      </c>
      <c r="R12" s="5">
        <v>0.65</v>
      </c>
      <c r="S12" s="11">
        <f t="shared" si="2"/>
        <v>162500000</v>
      </c>
    </row>
    <row r="13" spans="1:20" x14ac:dyDescent="0.2">
      <c r="A13" s="16">
        <v>12</v>
      </c>
      <c r="B13" s="5" t="s">
        <v>3</v>
      </c>
      <c r="C13" s="5" t="s">
        <v>57</v>
      </c>
      <c r="D13" s="16" t="s">
        <v>61</v>
      </c>
      <c r="E13" s="5" t="s">
        <v>9</v>
      </c>
      <c r="F13" s="19">
        <v>17.96</v>
      </c>
      <c r="G13" s="5">
        <v>18</v>
      </c>
      <c r="H13" s="16">
        <v>811.69</v>
      </c>
      <c r="I13" s="17">
        <f t="shared" si="0"/>
        <v>32.467600000000004</v>
      </c>
      <c r="J13" s="17">
        <f t="shared" si="1"/>
        <v>8.1169000000000011</v>
      </c>
      <c r="K13" s="16">
        <v>16</v>
      </c>
      <c r="L13" s="18">
        <v>381</v>
      </c>
      <c r="M13" s="21">
        <v>16301.68</v>
      </c>
      <c r="N13" s="5" t="s">
        <v>69</v>
      </c>
      <c r="O13" s="15" t="s">
        <v>103</v>
      </c>
      <c r="P13" s="15" t="s">
        <v>104</v>
      </c>
      <c r="Q13" s="15" t="s">
        <v>105</v>
      </c>
      <c r="R13" s="18">
        <v>0.9</v>
      </c>
      <c r="S13" s="11">
        <f t="shared" si="2"/>
        <v>225000000</v>
      </c>
    </row>
    <row r="14" spans="1:20" x14ac:dyDescent="0.2">
      <c r="S14" s="13">
        <f>SUM(S2:S13)</f>
        <v>2250000000</v>
      </c>
      <c r="T14" t="s">
        <v>107</v>
      </c>
    </row>
    <row r="31" spans="15:15" x14ac:dyDescent="0.2">
      <c r="O31" t="s">
        <v>108</v>
      </c>
    </row>
    <row r="33" spans="1:14" x14ac:dyDescent="0.2">
      <c r="A33" t="s">
        <v>26</v>
      </c>
      <c r="B33">
        <v>1</v>
      </c>
      <c r="F33">
        <v>2</v>
      </c>
      <c r="I33">
        <v>3</v>
      </c>
      <c r="L33">
        <v>4</v>
      </c>
    </row>
    <row r="37" spans="1:14" x14ac:dyDescent="0.2">
      <c r="N37" t="s">
        <v>58</v>
      </c>
    </row>
    <row r="50" spans="1:15" x14ac:dyDescent="0.2">
      <c r="O50" t="s">
        <v>58</v>
      </c>
    </row>
    <row r="52" spans="1:15" x14ac:dyDescent="0.2">
      <c r="A52" t="s">
        <v>26</v>
      </c>
      <c r="C52">
        <v>5</v>
      </c>
      <c r="G52">
        <v>6</v>
      </c>
      <c r="J52">
        <v>7</v>
      </c>
      <c r="M52">
        <v>8</v>
      </c>
    </row>
    <row r="54" spans="1:15" x14ac:dyDescent="0.2">
      <c r="N54" t="s">
        <v>59</v>
      </c>
    </row>
    <row r="70" spans="3:15" x14ac:dyDescent="0.2">
      <c r="O70" t="s">
        <v>59</v>
      </c>
    </row>
    <row r="74" spans="3:15" x14ac:dyDescent="0.2">
      <c r="C74">
        <v>9</v>
      </c>
      <c r="G74">
        <v>10</v>
      </c>
      <c r="J74">
        <v>11</v>
      </c>
      <c r="M74">
        <v>12</v>
      </c>
    </row>
  </sheetData>
  <pageMargins left="0.75" right="0.75" top="1" bottom="1" header="0.5" footer="0.5"/>
  <drawing r:id="rId1"/>
  <legacy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32"/>
  <sheetViews>
    <sheetView workbookViewId="0">
      <selection activeCell="D23" sqref="D23"/>
    </sheetView>
  </sheetViews>
  <sheetFormatPr baseColWidth="10" defaultRowHeight="16" x14ac:dyDescent="0.2"/>
  <sheetData>
    <row r="1" spans="1:5" x14ac:dyDescent="0.2">
      <c r="A1" s="8" t="s">
        <v>27</v>
      </c>
      <c r="B1" s="9" t="s">
        <v>28</v>
      </c>
      <c r="C1" s="8" t="s">
        <v>29</v>
      </c>
      <c r="D1" s="3"/>
      <c r="E1" s="3"/>
    </row>
    <row r="2" spans="1:5" x14ac:dyDescent="0.2">
      <c r="A2" s="3" t="s">
        <v>6</v>
      </c>
      <c r="B2" s="7" t="s">
        <v>31</v>
      </c>
      <c r="C2" s="3" t="s">
        <v>30</v>
      </c>
      <c r="D2" s="3"/>
      <c r="E2" s="3" t="s">
        <v>30</v>
      </c>
    </row>
    <row r="3" spans="1:5" x14ac:dyDescent="0.2">
      <c r="A3" s="3" t="s">
        <v>16</v>
      </c>
      <c r="B3" s="7">
        <v>1</v>
      </c>
      <c r="C3" s="2">
        <v>17.41</v>
      </c>
      <c r="D3" s="3"/>
      <c r="E3" s="3" t="s">
        <v>30</v>
      </c>
    </row>
    <row r="4" spans="1:5" x14ac:dyDescent="0.2">
      <c r="A4" s="3" t="s">
        <v>17</v>
      </c>
      <c r="B4" s="7">
        <v>2</v>
      </c>
      <c r="C4" s="2">
        <v>16.64</v>
      </c>
      <c r="D4" s="3"/>
      <c r="E4" s="3" t="s">
        <v>30</v>
      </c>
    </row>
    <row r="5" spans="1:5" x14ac:dyDescent="0.2">
      <c r="A5" s="3" t="s">
        <v>18</v>
      </c>
      <c r="B5" s="7">
        <v>3</v>
      </c>
      <c r="C5" s="2">
        <v>17.71</v>
      </c>
      <c r="D5" s="3"/>
      <c r="E5" s="3" t="s">
        <v>30</v>
      </c>
    </row>
    <row r="6" spans="1:5" x14ac:dyDescent="0.2">
      <c r="A6" s="3" t="s">
        <v>23</v>
      </c>
      <c r="B6" s="7">
        <v>4</v>
      </c>
      <c r="C6" s="2">
        <v>17.899999999999999</v>
      </c>
      <c r="D6" s="3"/>
      <c r="E6" s="3" t="s">
        <v>30</v>
      </c>
    </row>
    <row r="25" spans="1:2" x14ac:dyDescent="0.2">
      <c r="A25" s="5" t="s">
        <v>6</v>
      </c>
      <c r="B25" s="2">
        <v>17.04</v>
      </c>
    </row>
    <row r="26" spans="1:2" x14ac:dyDescent="0.2">
      <c r="A26" s="5" t="s">
        <v>7</v>
      </c>
      <c r="B26" s="12">
        <v>17.399999999999999</v>
      </c>
    </row>
    <row r="27" spans="1:2" x14ac:dyDescent="0.2">
      <c r="A27" s="5" t="s">
        <v>8</v>
      </c>
      <c r="B27" s="12">
        <v>16.95</v>
      </c>
    </row>
    <row r="28" spans="1:2" x14ac:dyDescent="0.2">
      <c r="A28" s="5" t="s">
        <v>9</v>
      </c>
      <c r="B28" s="12">
        <v>17.7</v>
      </c>
    </row>
    <row r="29" spans="1:2" x14ac:dyDescent="0.2">
      <c r="A29" s="5" t="s">
        <v>6</v>
      </c>
      <c r="B29" s="12">
        <v>17.149999999999999</v>
      </c>
    </row>
    <row r="30" spans="1:2" x14ac:dyDescent="0.2">
      <c r="A30" s="5" t="s">
        <v>7</v>
      </c>
      <c r="B30" s="12">
        <v>17.02</v>
      </c>
    </row>
    <row r="31" spans="1:2" x14ac:dyDescent="0.2">
      <c r="A31" s="5" t="s">
        <v>8</v>
      </c>
      <c r="B31" s="12">
        <v>17.010000000000002</v>
      </c>
    </row>
    <row r="32" spans="1:2" x14ac:dyDescent="0.2">
      <c r="A32" s="5" t="s">
        <v>9</v>
      </c>
      <c r="B32" s="12">
        <v>17.96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V15"/>
  <sheetViews>
    <sheetView topLeftCell="A28" workbookViewId="0">
      <selection activeCell="V4" sqref="V4"/>
    </sheetView>
  </sheetViews>
  <sheetFormatPr baseColWidth="10" defaultRowHeight="16" x14ac:dyDescent="0.2"/>
  <cols>
    <col min="20" max="20" width="16.33203125" customWidth="1"/>
    <col min="21" max="21" width="13.5" customWidth="1"/>
    <col min="22" max="22" width="16.6640625" customWidth="1"/>
  </cols>
  <sheetData>
    <row r="3" spans="14:22" x14ac:dyDescent="0.2">
      <c r="N3" s="4" t="s">
        <v>0</v>
      </c>
      <c r="O3" s="4" t="s">
        <v>1</v>
      </c>
      <c r="P3" s="4" t="s">
        <v>2</v>
      </c>
      <c r="Q3" s="4" t="s">
        <v>4</v>
      </c>
      <c r="R3" s="4" t="s">
        <v>5</v>
      </c>
      <c r="S3" s="4" t="s">
        <v>10</v>
      </c>
      <c r="T3" s="4" t="s">
        <v>11</v>
      </c>
      <c r="U3" s="10" t="s">
        <v>12</v>
      </c>
      <c r="V3" s="10" t="s">
        <v>14</v>
      </c>
    </row>
    <row r="4" spans="14:22" x14ac:dyDescent="0.2">
      <c r="N4" s="5">
        <v>1</v>
      </c>
      <c r="O4" s="5" t="s">
        <v>3</v>
      </c>
      <c r="P4" s="5" t="s">
        <v>44</v>
      </c>
      <c r="Q4" s="5" t="s">
        <v>45</v>
      </c>
      <c r="R4" s="5" t="s">
        <v>6</v>
      </c>
      <c r="S4" s="6">
        <v>17.41</v>
      </c>
      <c r="T4" s="5">
        <v>17</v>
      </c>
      <c r="U4" s="5">
        <v>4345.1499999999996</v>
      </c>
      <c r="V4" s="6">
        <f>(U4*40)/1000</f>
        <v>173.80600000000001</v>
      </c>
    </row>
    <row r="5" spans="14:22" x14ac:dyDescent="0.2">
      <c r="N5" s="5">
        <v>2</v>
      </c>
      <c r="O5" s="5" t="s">
        <v>3</v>
      </c>
      <c r="P5" s="5" t="s">
        <v>43</v>
      </c>
      <c r="Q5" s="5" t="s">
        <v>45</v>
      </c>
      <c r="R5" s="5" t="s">
        <v>7</v>
      </c>
      <c r="S5" s="6">
        <v>16.64</v>
      </c>
      <c r="T5" s="5">
        <v>17</v>
      </c>
      <c r="U5" s="5">
        <v>1686.93</v>
      </c>
      <c r="V5" s="6">
        <f t="shared" ref="V5:V15" si="0">(U5*40)/1000</f>
        <v>67.477199999999996</v>
      </c>
    </row>
    <row r="6" spans="14:22" x14ac:dyDescent="0.2">
      <c r="N6" s="5">
        <v>3</v>
      </c>
      <c r="O6" s="5" t="s">
        <v>3</v>
      </c>
      <c r="P6" s="5" t="s">
        <v>42</v>
      </c>
      <c r="Q6" s="5" t="s">
        <v>45</v>
      </c>
      <c r="R6" s="5" t="s">
        <v>8</v>
      </c>
      <c r="S6" s="6">
        <v>17.71</v>
      </c>
      <c r="T6" s="5">
        <v>18</v>
      </c>
      <c r="U6" s="5">
        <v>2919.47</v>
      </c>
      <c r="V6" s="6">
        <f t="shared" si="0"/>
        <v>116.77879999999999</v>
      </c>
    </row>
    <row r="7" spans="14:22" x14ac:dyDescent="0.2">
      <c r="N7" s="5">
        <v>4</v>
      </c>
      <c r="O7" s="5" t="s">
        <v>3</v>
      </c>
      <c r="P7" s="5" t="s">
        <v>41</v>
      </c>
      <c r="Q7" s="5" t="s">
        <v>45</v>
      </c>
      <c r="R7" s="5" t="s">
        <v>9</v>
      </c>
      <c r="S7" s="14">
        <v>17.899999999999999</v>
      </c>
      <c r="T7" s="5">
        <v>18</v>
      </c>
      <c r="U7" s="5">
        <v>3958.41</v>
      </c>
      <c r="V7" s="6">
        <f t="shared" si="0"/>
        <v>158.3364</v>
      </c>
    </row>
    <row r="8" spans="14:22" x14ac:dyDescent="0.2">
      <c r="N8" s="5">
        <v>1</v>
      </c>
      <c r="O8" s="5" t="s">
        <v>3</v>
      </c>
      <c r="P8" s="5" t="s">
        <v>50</v>
      </c>
      <c r="Q8" s="16" t="s">
        <v>60</v>
      </c>
      <c r="R8" s="5" t="s">
        <v>6</v>
      </c>
      <c r="S8" s="14">
        <v>17.04</v>
      </c>
      <c r="T8" s="5">
        <v>17</v>
      </c>
      <c r="U8" s="16">
        <v>4959.43</v>
      </c>
      <c r="V8" s="17">
        <f t="shared" si="0"/>
        <v>198.37720000000002</v>
      </c>
    </row>
    <row r="9" spans="14:22" x14ac:dyDescent="0.2">
      <c r="N9" s="5">
        <v>2</v>
      </c>
      <c r="O9" s="5" t="s">
        <v>3</v>
      </c>
      <c r="P9" s="5" t="s">
        <v>51</v>
      </c>
      <c r="Q9" s="16" t="s">
        <v>60</v>
      </c>
      <c r="R9" s="5" t="s">
        <v>7</v>
      </c>
      <c r="S9" s="19">
        <v>17.399999999999999</v>
      </c>
      <c r="T9" s="5">
        <v>17</v>
      </c>
      <c r="U9" s="16">
        <v>9280.6200000000008</v>
      </c>
      <c r="V9" s="17">
        <f t="shared" si="0"/>
        <v>371.22480000000007</v>
      </c>
    </row>
    <row r="10" spans="14:22" x14ac:dyDescent="0.2">
      <c r="N10" s="5">
        <v>3</v>
      </c>
      <c r="O10" s="5" t="s">
        <v>3</v>
      </c>
      <c r="P10" s="5" t="s">
        <v>52</v>
      </c>
      <c r="Q10" s="16" t="s">
        <v>60</v>
      </c>
      <c r="R10" s="5" t="s">
        <v>8</v>
      </c>
      <c r="S10" s="19">
        <v>16.95</v>
      </c>
      <c r="T10" s="5">
        <v>17</v>
      </c>
      <c r="U10" s="16">
        <v>5662.33</v>
      </c>
      <c r="V10" s="17">
        <f t="shared" si="0"/>
        <v>226.4932</v>
      </c>
    </row>
    <row r="11" spans="14:22" x14ac:dyDescent="0.2">
      <c r="N11" s="5">
        <v>4</v>
      </c>
      <c r="O11" s="5" t="s">
        <v>3</v>
      </c>
      <c r="P11" s="5" t="s">
        <v>53</v>
      </c>
      <c r="Q11" s="16" t="s">
        <v>60</v>
      </c>
      <c r="R11" s="5" t="s">
        <v>9</v>
      </c>
      <c r="S11" s="19">
        <v>17.7</v>
      </c>
      <c r="T11" s="5">
        <v>18</v>
      </c>
      <c r="U11" s="16">
        <v>5591.18</v>
      </c>
      <c r="V11" s="17">
        <f t="shared" si="0"/>
        <v>223.6472</v>
      </c>
    </row>
    <row r="12" spans="14:22" x14ac:dyDescent="0.2">
      <c r="N12" s="16">
        <v>5</v>
      </c>
      <c r="O12" s="5" t="s">
        <v>3</v>
      </c>
      <c r="P12" s="5" t="s">
        <v>54</v>
      </c>
      <c r="Q12" s="16" t="s">
        <v>61</v>
      </c>
      <c r="R12" s="5" t="s">
        <v>6</v>
      </c>
      <c r="S12" s="19">
        <v>17.149999999999999</v>
      </c>
      <c r="T12" s="5">
        <v>17</v>
      </c>
      <c r="U12" s="16">
        <v>5703.68</v>
      </c>
      <c r="V12" s="17">
        <f t="shared" si="0"/>
        <v>228.1472</v>
      </c>
    </row>
    <row r="13" spans="14:22" x14ac:dyDescent="0.2">
      <c r="N13" s="16">
        <v>6</v>
      </c>
      <c r="O13" s="5" t="s">
        <v>3</v>
      </c>
      <c r="P13" s="5" t="s">
        <v>55</v>
      </c>
      <c r="Q13" s="16" t="s">
        <v>61</v>
      </c>
      <c r="R13" s="5" t="s">
        <v>7</v>
      </c>
      <c r="S13" s="19">
        <v>17.02</v>
      </c>
      <c r="T13" s="5">
        <v>17</v>
      </c>
      <c r="U13" s="16">
        <v>7012.62</v>
      </c>
      <c r="V13" s="17">
        <f t="shared" si="0"/>
        <v>280.50479999999999</v>
      </c>
    </row>
    <row r="14" spans="14:22" x14ac:dyDescent="0.2">
      <c r="N14" s="16">
        <v>7</v>
      </c>
      <c r="O14" s="5" t="s">
        <v>3</v>
      </c>
      <c r="P14" s="5" t="s">
        <v>56</v>
      </c>
      <c r="Q14" s="16" t="s">
        <v>61</v>
      </c>
      <c r="R14" s="5" t="s">
        <v>8</v>
      </c>
      <c r="S14" s="19">
        <v>17.010000000000002</v>
      </c>
      <c r="T14" s="5">
        <v>17</v>
      </c>
      <c r="U14" s="16">
        <v>7603.06</v>
      </c>
      <c r="V14" s="17">
        <f t="shared" si="0"/>
        <v>304.12240000000003</v>
      </c>
    </row>
    <row r="15" spans="14:22" x14ac:dyDescent="0.2">
      <c r="N15" s="16">
        <v>8</v>
      </c>
      <c r="O15" s="5" t="s">
        <v>3</v>
      </c>
      <c r="P15" s="5" t="s">
        <v>57</v>
      </c>
      <c r="Q15" s="16" t="s">
        <v>61</v>
      </c>
      <c r="R15" s="5" t="s">
        <v>9</v>
      </c>
      <c r="S15" s="19">
        <v>17.96</v>
      </c>
      <c r="T15" s="5">
        <v>18</v>
      </c>
      <c r="U15" s="16">
        <v>811.69</v>
      </c>
      <c r="V15" s="17">
        <f t="shared" si="0"/>
        <v>32.467600000000004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J26:L29"/>
  <sheetViews>
    <sheetView topLeftCell="A28" workbookViewId="0">
      <selection activeCell="F62" sqref="F62"/>
    </sheetView>
  </sheetViews>
  <sheetFormatPr baseColWidth="10" defaultRowHeight="16" x14ac:dyDescent="0.2"/>
  <sheetData>
    <row r="26" spans="10:12" x14ac:dyDescent="0.2">
      <c r="J26" t="s">
        <v>32</v>
      </c>
      <c r="K26" t="s">
        <v>36</v>
      </c>
      <c r="L26" t="s">
        <v>40</v>
      </c>
    </row>
    <row r="27" spans="10:12" x14ac:dyDescent="0.2">
      <c r="J27" t="s">
        <v>33</v>
      </c>
      <c r="K27" t="s">
        <v>37</v>
      </c>
    </row>
    <row r="28" spans="10:12" x14ac:dyDescent="0.2">
      <c r="J28" t="s">
        <v>34</v>
      </c>
      <c r="K28" t="s">
        <v>38</v>
      </c>
    </row>
    <row r="29" spans="10:12" x14ac:dyDescent="0.2">
      <c r="J29" t="s">
        <v>35</v>
      </c>
      <c r="K29" t="s">
        <v>39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Leonardo Collado Torres</cp:lastModifiedBy>
  <cp:lastPrinted>2020-07-22T13:24:15Z</cp:lastPrinted>
  <dcterms:created xsi:type="dcterms:W3CDTF">2020-07-21T18:20:54Z</dcterms:created>
  <dcterms:modified xsi:type="dcterms:W3CDTF">2022-09-14T14:20:06Z</dcterms:modified>
</cp:coreProperties>
</file>